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ellesforbundetorg-my.sharepoint.com/personal/magnus_holm_adelson_fellesforbundet_org/Documents/Desktop/Delt Mappe TBF/Årsmøte TBF/Årsmøte 2025/"/>
    </mc:Choice>
  </mc:AlternateContent>
  <xr:revisionPtr revIDLastSave="9" documentId="8_{5860D6E1-2C46-4BB9-8E91-3683CA23F88E}" xr6:coauthVersionLast="47" xr6:coauthVersionMax="47" xr10:uidLastSave="{6C6C286D-A95C-457E-B165-4F88E932761D}"/>
  <bookViews>
    <workbookView xWindow="-120" yWindow="-120" windowWidth="38640" windowHeight="21120" xr2:uid="{B341F8C6-04E4-4DF6-A9E4-51BD65865A8C}"/>
  </bookViews>
  <sheets>
    <sheet name="Ark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 s="1"/>
  <c r="C12" i="1"/>
  <c r="C24" i="1" s="1"/>
  <c r="C13" i="1"/>
  <c r="C14" i="1"/>
  <c r="C15" i="1"/>
  <c r="C16" i="1"/>
  <c r="C17" i="1"/>
  <c r="C18" i="1"/>
  <c r="C19" i="1"/>
  <c r="C20" i="1"/>
  <c r="C21" i="1"/>
  <c r="C22" i="1"/>
  <c r="C23" i="1"/>
  <c r="C29" i="1"/>
  <c r="C30" i="1"/>
  <c r="C31" i="1"/>
  <c r="C48" i="1"/>
  <c r="C50" i="1"/>
  <c r="C54" i="1"/>
  <c r="C55" i="1"/>
  <c r="C56" i="1"/>
  <c r="C57" i="1"/>
  <c r="C59" i="1"/>
  <c r="C61" i="1" s="1"/>
  <c r="C69" i="1"/>
  <c r="C71" i="1"/>
  <c r="C75" i="1"/>
  <c r="C76" i="1"/>
  <c r="C77" i="1"/>
  <c r="C78" i="1"/>
  <c r="C80" i="1"/>
  <c r="C82" i="1"/>
  <c r="C34" i="1" l="1"/>
  <c r="C38" i="1" s="1"/>
  <c r="C26" i="1"/>
</calcChain>
</file>

<file path=xl/sharedStrings.xml><?xml version="1.0" encoding="utf-8"?>
<sst xmlns="http://schemas.openxmlformats.org/spreadsheetml/2006/main" count="51" uniqueCount="50">
  <si>
    <t>Oslo ________ 2025</t>
  </si>
  <si>
    <t>S U M   G J E L D  O G   E G E N K A P I T A L</t>
  </si>
  <si>
    <t>Sum gjeld</t>
  </si>
  <si>
    <t>Annen kortsiktig gjeld</t>
  </si>
  <si>
    <t>Offentlige avgifter</t>
  </si>
  <si>
    <t>Skattetrekk</t>
  </si>
  <si>
    <t>Leverandørgjeld</t>
  </si>
  <si>
    <t>G J E L D</t>
  </si>
  <si>
    <t>Sum egenkapital</t>
  </si>
  <si>
    <t>Egenkapital</t>
  </si>
  <si>
    <t>E G E N K A P I T A L</t>
  </si>
  <si>
    <t>BALANSE 31.12</t>
  </si>
  <si>
    <t>S U M   E I E N D E L E R</t>
  </si>
  <si>
    <t>Sum Omløpsmidler</t>
  </si>
  <si>
    <t>Bank</t>
  </si>
  <si>
    <t>Andre kortsiktige fordringer</t>
  </si>
  <si>
    <t>Forskuddsbetalte kostander og påløpt inntekt</t>
  </si>
  <si>
    <t>Finansielle omløpsmidler</t>
  </si>
  <si>
    <t xml:space="preserve">OMLØPSMIDLER </t>
  </si>
  <si>
    <t>Sum Anleggsmidler</t>
  </si>
  <si>
    <t xml:space="preserve">Finansielle anleggsmidler </t>
  </si>
  <si>
    <t>ANLEGGSMIDLER</t>
  </si>
  <si>
    <t>E I E N D E L E R</t>
  </si>
  <si>
    <t>Overført til/fra egenkapital</t>
  </si>
  <si>
    <t>DISPONERING:</t>
  </si>
  <si>
    <t>Å R S R E S U L T A T</t>
  </si>
  <si>
    <t>Netto finans</t>
  </si>
  <si>
    <t>Finanskostnad</t>
  </si>
  <si>
    <t>Finansinntekt</t>
  </si>
  <si>
    <t>FINANSINNTEKTER / -KOSTNADER</t>
  </si>
  <si>
    <t>Driftsresultat</t>
  </si>
  <si>
    <t>Sum driftskostnader</t>
  </si>
  <si>
    <t>Avskrivninger</t>
  </si>
  <si>
    <t xml:space="preserve">Tap og lign. </t>
  </si>
  <si>
    <t xml:space="preserve">Annen kostnad </t>
  </si>
  <si>
    <t xml:space="preserve">Kontingenter og gaver </t>
  </si>
  <si>
    <t>Kostn.godt., reiser etc.</t>
  </si>
  <si>
    <t xml:space="preserve">Telefon, porto o.lign </t>
  </si>
  <si>
    <t xml:space="preserve">Kontorkostnader </t>
  </si>
  <si>
    <t xml:space="preserve">Fremmed tjeneste </t>
  </si>
  <si>
    <t xml:space="preserve">Verktøy, inventar og driftsmatriell </t>
  </si>
  <si>
    <t xml:space="preserve">Leie maskiner og utstyr  </t>
  </si>
  <si>
    <t>Kostnad lokaler</t>
  </si>
  <si>
    <t>Personalkostnader</t>
  </si>
  <si>
    <t>D R I F T S K O S T N A D E R</t>
  </si>
  <si>
    <t>Sum inntekter</t>
  </si>
  <si>
    <t>Andre driftsinntekter</t>
  </si>
  <si>
    <t>Kontingenter</t>
  </si>
  <si>
    <t>D R I F T S I N N T E K T E R</t>
  </si>
  <si>
    <t xml:space="preserve">RESULTATREGNSKAP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</si>
</sst>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8" formatCode="_ * #,##0.00_ ;_ * \-#,##0.00_ ;_ * &quot;-&quot;??_ ;_ @_ 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8" fontId="6" fillId="0" borderId="0" applyFont="0" applyFill="0" applyBorder="0" applyAlignment="0" applyProtection="0"/>
  </cellStyleXfs>
  <cellXfs count="23">
    <xf numFmtId="0" fontId="0" fillId="0" borderId="0" xfId="0"/>
    <xf numFmtId="3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39" fontId="2" fillId="0" borderId="0" xfId="0" applyNumberFormat="1" applyFont="1"/>
    <xf numFmtId="3" fontId="3" fillId="0" borderId="1" xfId="0" applyNumberFormat="1" applyFont="1" applyBorder="1"/>
    <xf numFmtId="3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/>
    <xf numFmtId="3" fontId="3" fillId="0" borderId="2" xfId="0" applyNumberFormat="1" applyFont="1" applyBorder="1"/>
    <xf numFmtId="0" fontId="3" fillId="0" borderId="0" xfId="0" applyFont="1"/>
    <xf numFmtId="3" fontId="2" fillId="0" borderId="2" xfId="0" applyNumberFormat="1" applyFont="1" applyBorder="1"/>
    <xf numFmtId="1" fontId="5" fillId="0" borderId="3" xfId="0" quotePrefix="1" applyNumberFormat="1" applyFont="1" applyBorder="1" applyAlignment="1">
      <alignment horizontal="right"/>
    </xf>
    <xf numFmtId="0" fontId="5" fillId="0" borderId="3" xfId="0" applyFont="1" applyBorder="1"/>
    <xf numFmtId="0" fontId="3" fillId="0" borderId="3" xfId="0" applyFont="1" applyBorder="1" applyAlignment="1">
      <alignment horizontal="left"/>
    </xf>
    <xf numFmtId="3" fontId="2" fillId="0" borderId="2" xfId="1" applyNumberFormat="1" applyFont="1" applyFill="1" applyBorder="1"/>
    <xf numFmtId="3" fontId="2" fillId="0" borderId="0" xfId="1" applyNumberFormat="1" applyFont="1" applyFill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horizontal="right" vertical="center"/>
    </xf>
    <xf numFmtId="0" fontId="6" fillId="0" borderId="0" xfId="0" applyFont="1"/>
    <xf numFmtId="3" fontId="6" fillId="0" borderId="0" xfId="0" applyNumberFormat="1" applyFont="1"/>
    <xf numFmtId="0" fontId="5" fillId="0" borderId="3" xfId="0" quotePrefix="1" applyFont="1" applyBorder="1" applyAlignment="1">
      <alignment horizontal="right"/>
    </xf>
    <xf numFmtId="0" fontId="5" fillId="0" borderId="3" xfId="0" applyFont="1" applyBorder="1" applyAlignment="1">
      <alignment horizontal="left"/>
    </xf>
  </cellXfs>
  <cellStyles count="4">
    <cellStyle name="Komma" xfId="1" builtinId="3"/>
    <cellStyle name="Komma 2" xfId="3" xr:uid="{297B795F-F8D8-4D14-A6D7-5B0486C96D11}"/>
    <cellStyle name="Normal" xfId="0" builtinId="0"/>
    <cellStyle name="Normal 2" xfId="2" xr:uid="{5183370B-5187-4825-882D-0A2D6BA51F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136167maho\AppData\Local\Microsoft\Olk\Attachments\ooa-998b11e7-bec6-4db2-9bab-f5f3326bd4dd\743ef47179f559e03aa361be862b5622ad5d34b07971b346568417d18d40e708\Regnskap%20med%20koblinger%20-%20T&#248;mrer%20og%20Byggfagforeningen.xlsx" TargetMode="External"/><Relationship Id="rId2" Type="http://schemas.microsoft.com/office/2019/04/relationships/externalLinkLongPath" Target="file:///C:\Users\136167maho\AppData\Local\Microsoft\Olk\Attachments\ooa-998b11e7-bec6-4db2-9bab-f5f3326bd4dd\743ef47179f559e03aa361be862b5622ad5d34b07971b346568417d18d40e708\Regnskap%20med%20koblinger%20-%20T&#248;mrer%20og%20Byggfagforeningen.xlsx?FA4C6667" TargetMode="External"/><Relationship Id="rId1" Type="http://schemas.openxmlformats.org/officeDocument/2006/relationships/externalLinkPath" Target="file:///\\FA4C6667\Regnskap%20med%20koblinger%20-%20T&#248;mrer%20og%20Byggfagforening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Forside"/>
      <sheetName val="REGNSKAP 2024"/>
      <sheetName val="NOTER 2024"/>
      <sheetName val="SB 2024"/>
      <sheetName val="Posteringsdokumentasjon 2024"/>
    </sheetNames>
    <sheetDataSet>
      <sheetData sheetId="0" refreshError="1"/>
      <sheetData sheetId="1" refreshError="1"/>
      <sheetData sheetId="2" refreshError="1"/>
      <sheetData sheetId="3">
        <row r="7">
          <cell r="G7">
            <v>4549</v>
          </cell>
        </row>
        <row r="11">
          <cell r="G11">
            <v>5968751.9299999997</v>
          </cell>
        </row>
        <row r="12">
          <cell r="G12">
            <v>303805.98</v>
          </cell>
        </row>
        <row r="13">
          <cell r="G13">
            <v>3322451.88</v>
          </cell>
        </row>
        <row r="14">
          <cell r="G14">
            <v>759248.12</v>
          </cell>
        </row>
        <row r="20">
          <cell r="G20">
            <v>-9904139.8900000006</v>
          </cell>
        </row>
        <row r="21">
          <cell r="G21">
            <v>-138179.76999999999</v>
          </cell>
        </row>
        <row r="22">
          <cell r="G22">
            <v>-72764</v>
          </cell>
        </row>
        <row r="23">
          <cell r="G23">
            <v>-82245.81</v>
          </cell>
        </row>
        <row r="24">
          <cell r="G24">
            <v>-358415.72</v>
          </cell>
        </row>
        <row r="26">
          <cell r="G26">
            <v>196938.2799999998</v>
          </cell>
        </row>
        <row r="29">
          <cell r="G29">
            <v>-3304252.83</v>
          </cell>
        </row>
        <row r="30">
          <cell r="G30">
            <v>-9900</v>
          </cell>
        </row>
        <row r="33">
          <cell r="G33">
            <v>2632576.8600000003</v>
          </cell>
        </row>
        <row r="34">
          <cell r="G34">
            <v>270183.62</v>
          </cell>
        </row>
        <row r="35">
          <cell r="G35">
            <v>3190.25</v>
          </cell>
        </row>
        <row r="36">
          <cell r="G36">
            <v>55934.65</v>
          </cell>
        </row>
        <row r="37">
          <cell r="G37">
            <v>311785.63</v>
          </cell>
        </row>
        <row r="38">
          <cell r="G38">
            <v>570581.52</v>
          </cell>
        </row>
        <row r="39">
          <cell r="G39">
            <v>28650.83</v>
          </cell>
        </row>
        <row r="40">
          <cell r="G40">
            <v>42749.86</v>
          </cell>
        </row>
        <row r="41">
          <cell r="G41">
            <v>109437</v>
          </cell>
        </row>
        <row r="43">
          <cell r="G43">
            <v>10958.22</v>
          </cell>
        </row>
        <row r="44">
          <cell r="G44">
            <v>0</v>
          </cell>
        </row>
        <row r="45">
          <cell r="G45">
            <v>0</v>
          </cell>
        </row>
        <row r="50">
          <cell r="G50">
            <v>-526032.83000000007</v>
          </cell>
        </row>
        <row r="51">
          <cell r="G51">
            <v>0</v>
          </cell>
        </row>
        <row r="52">
          <cell r="G52">
            <v>-491</v>
          </cell>
        </row>
        <row r="53">
          <cell r="G53">
            <v>1566.5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D415E-B63E-468F-A3C2-129A96E3EE71}">
  <dimension ref="A1:E86"/>
  <sheetViews>
    <sheetView tabSelected="1" workbookViewId="0">
      <selection activeCell="J6" sqref="J6"/>
    </sheetView>
  </sheetViews>
  <sheetFormatPr baseColWidth="10" defaultRowHeight="15"/>
  <cols>
    <col min="1" max="1" width="59.5703125" customWidth="1"/>
    <col min="2" max="2" width="0.42578125" customWidth="1"/>
    <col min="3" max="3" width="24.7109375" customWidth="1"/>
    <col min="4" max="4" width="0.5703125" customWidth="1"/>
    <col min="5" max="5" width="30.42578125" customWidth="1"/>
  </cols>
  <sheetData>
    <row r="1" spans="1:5" ht="21" thickBot="1">
      <c r="A1" s="13" t="s">
        <v>49</v>
      </c>
      <c r="B1" s="22"/>
      <c r="C1" s="12">
        <v>2024</v>
      </c>
      <c r="D1" s="13"/>
      <c r="E1" s="21">
        <v>2023</v>
      </c>
    </row>
    <row r="2" spans="1:5" ht="15.75">
      <c r="A2" s="3"/>
      <c r="B2" s="2"/>
      <c r="C2" s="1"/>
      <c r="D2" s="3"/>
      <c r="E2" s="3"/>
    </row>
    <row r="3" spans="1:5" ht="18">
      <c r="A3" s="8" t="s">
        <v>48</v>
      </c>
      <c r="B3" s="7"/>
      <c r="C3" s="20"/>
      <c r="D3" s="3"/>
      <c r="E3" s="19"/>
    </row>
    <row r="4" spans="1:5" ht="15.75">
      <c r="A4" s="3"/>
      <c r="B4" s="2"/>
      <c r="C4" s="1"/>
      <c r="D4" s="3"/>
      <c r="E4" s="3"/>
    </row>
    <row r="5" spans="1:5" ht="15.75">
      <c r="A5" s="3" t="s">
        <v>47</v>
      </c>
      <c r="B5" s="2"/>
      <c r="C5" s="1">
        <f>+'[1]SB 2024'!G29*-1</f>
        <v>3304252.83</v>
      </c>
      <c r="D5" s="1"/>
      <c r="E5" s="1">
        <v>3000777.82</v>
      </c>
    </row>
    <row r="6" spans="1:5" ht="15.75">
      <c r="A6" s="3" t="s">
        <v>46</v>
      </c>
      <c r="B6" s="2"/>
      <c r="C6" s="1">
        <f>+'[1]SB 2024'!G30*-1</f>
        <v>9900</v>
      </c>
      <c r="D6" s="1"/>
      <c r="E6" s="1">
        <v>10200</v>
      </c>
    </row>
    <row r="7" spans="1:5" ht="15.75">
      <c r="A7" s="10" t="s">
        <v>45</v>
      </c>
      <c r="B7" s="7"/>
      <c r="C7" s="9">
        <f>+C5+C6</f>
        <v>3314152.83</v>
      </c>
      <c r="D7" s="6"/>
      <c r="E7" s="9">
        <v>3010977.82</v>
      </c>
    </row>
    <row r="8" spans="1:5" ht="15.75">
      <c r="A8" s="3"/>
      <c r="B8" s="2"/>
      <c r="C8" s="1"/>
      <c r="D8" s="1"/>
      <c r="E8" s="1"/>
    </row>
    <row r="9" spans="1:5" ht="15.75">
      <c r="A9" s="3"/>
      <c r="B9" s="2"/>
      <c r="C9" s="1"/>
      <c r="D9" s="1"/>
      <c r="E9" s="1"/>
    </row>
    <row r="10" spans="1:5" ht="18">
      <c r="A10" s="8" t="s">
        <v>44</v>
      </c>
      <c r="B10" s="2"/>
      <c r="C10" s="1"/>
      <c r="D10" s="1"/>
      <c r="E10" s="1"/>
    </row>
    <row r="11" spans="1:5" ht="15.75">
      <c r="A11" s="3"/>
      <c r="B11" s="2"/>
      <c r="C11" s="1"/>
      <c r="D11" s="1"/>
      <c r="E11" s="1"/>
    </row>
    <row r="12" spans="1:5" ht="15.75">
      <c r="A12" s="3" t="s">
        <v>43</v>
      </c>
      <c r="B12" s="2"/>
      <c r="C12" s="16">
        <f>+'[1]SB 2024'!G33</f>
        <v>2632576.8600000003</v>
      </c>
      <c r="D12" s="1"/>
      <c r="E12" s="1">
        <v>2409975.7600000002</v>
      </c>
    </row>
    <row r="13" spans="1:5" ht="15.75">
      <c r="A13" s="3" t="s">
        <v>42</v>
      </c>
      <c r="B13" s="2"/>
      <c r="C13" s="16">
        <f>+'[1]SB 2024'!G34</f>
        <v>270183.62</v>
      </c>
      <c r="D13" s="1"/>
      <c r="E13" s="1">
        <v>261719.13999999998</v>
      </c>
    </row>
    <row r="14" spans="1:5" ht="15.75">
      <c r="A14" s="3" t="s">
        <v>41</v>
      </c>
      <c r="B14" s="2"/>
      <c r="C14" s="16">
        <f>+'[1]SB 2024'!G35</f>
        <v>3190.25</v>
      </c>
      <c r="D14" s="1"/>
      <c r="E14" s="1">
        <v>8230.630000000001</v>
      </c>
    </row>
    <row r="15" spans="1:5" ht="15.75">
      <c r="A15" s="3" t="s">
        <v>40</v>
      </c>
      <c r="B15" s="2"/>
      <c r="C15" s="16">
        <f>+'[1]SB 2024'!G36</f>
        <v>55934.65</v>
      </c>
      <c r="D15" s="1"/>
      <c r="E15" s="1">
        <v>10634.5</v>
      </c>
    </row>
    <row r="16" spans="1:5" ht="15.75">
      <c r="A16" s="3" t="s">
        <v>39</v>
      </c>
      <c r="B16" s="2"/>
      <c r="C16" s="16">
        <f>+'[1]SB 2024'!G37</f>
        <v>311785.63</v>
      </c>
      <c r="D16" s="1"/>
      <c r="E16" s="1">
        <v>286634.88</v>
      </c>
    </row>
    <row r="17" spans="1:5" ht="15.75">
      <c r="A17" s="3" t="s">
        <v>38</v>
      </c>
      <c r="B17" s="2"/>
      <c r="C17" s="16">
        <f>+'[1]SB 2024'!G38</f>
        <v>570581.52</v>
      </c>
      <c r="D17" s="1"/>
      <c r="E17" s="1">
        <v>398646.01</v>
      </c>
    </row>
    <row r="18" spans="1:5" ht="15.75">
      <c r="A18" s="3" t="s">
        <v>37</v>
      </c>
      <c r="B18" s="2"/>
      <c r="C18" s="16">
        <f>+'[1]SB 2024'!G39</f>
        <v>28650.83</v>
      </c>
      <c r="D18" s="1"/>
      <c r="E18" s="1">
        <v>34335.29</v>
      </c>
    </row>
    <row r="19" spans="1:5" ht="15.75">
      <c r="A19" s="3" t="s">
        <v>36</v>
      </c>
      <c r="B19" s="2"/>
      <c r="C19" s="16">
        <f>+'[1]SB 2024'!G40</f>
        <v>42749.86</v>
      </c>
      <c r="D19" s="1"/>
      <c r="E19" s="1">
        <v>8615.130000000001</v>
      </c>
    </row>
    <row r="20" spans="1:5" ht="15.75">
      <c r="A20" s="3" t="s">
        <v>35</v>
      </c>
      <c r="B20" s="2"/>
      <c r="C20" s="16">
        <f>+'[1]SB 2024'!G41</f>
        <v>109437</v>
      </c>
      <c r="D20" s="1"/>
      <c r="E20" s="1">
        <v>105618</v>
      </c>
    </row>
    <row r="21" spans="1:5" ht="15.75">
      <c r="A21" s="3" t="s">
        <v>34</v>
      </c>
      <c r="B21" s="2"/>
      <c r="C21" s="16">
        <f>+'[1]SB 2024'!G43</f>
        <v>10958.22</v>
      </c>
      <c r="D21" s="1"/>
      <c r="E21" s="1">
        <v>10850.72</v>
      </c>
    </row>
    <row r="22" spans="1:5" ht="15.75">
      <c r="A22" s="3" t="s">
        <v>33</v>
      </c>
      <c r="B22" s="2"/>
      <c r="C22" s="16">
        <f>+'[1]SB 2024'!G44</f>
        <v>0</v>
      </c>
      <c r="D22" s="1"/>
      <c r="E22" s="1">
        <v>9691</v>
      </c>
    </row>
    <row r="23" spans="1:5" ht="15.75">
      <c r="A23" s="3" t="s">
        <v>32</v>
      </c>
      <c r="B23" s="2"/>
      <c r="C23" s="16">
        <f>+'[1]SB 2024'!G45</f>
        <v>0</v>
      </c>
      <c r="D23" s="1"/>
      <c r="E23" s="1">
        <v>35725</v>
      </c>
    </row>
    <row r="24" spans="1:5" ht="15.75">
      <c r="A24" s="10" t="s">
        <v>31</v>
      </c>
      <c r="B24" s="7"/>
      <c r="C24" s="9">
        <f>SUM(C12:C23)</f>
        <v>4036048.4400000004</v>
      </c>
      <c r="D24" s="6"/>
      <c r="E24" s="9">
        <v>3580676.06</v>
      </c>
    </row>
    <row r="25" spans="1:5" ht="15.75">
      <c r="A25" s="3"/>
      <c r="B25" s="2"/>
      <c r="C25" s="1"/>
      <c r="D25" s="1"/>
      <c r="E25" s="1"/>
    </row>
    <row r="26" spans="1:5" ht="15.75">
      <c r="A26" s="10" t="s">
        <v>30</v>
      </c>
      <c r="B26" s="2"/>
      <c r="C26" s="6">
        <f>C7-C24</f>
        <v>-721895.61000000034</v>
      </c>
      <c r="D26" s="6"/>
      <c r="E26" s="6">
        <v>-569698.24000000022</v>
      </c>
    </row>
    <row r="27" spans="1:5" ht="15.75">
      <c r="A27" s="3"/>
      <c r="B27" s="2"/>
      <c r="C27" s="1"/>
      <c r="D27" s="1"/>
      <c r="E27" s="1"/>
    </row>
    <row r="28" spans="1:5" ht="15.75">
      <c r="A28" s="10" t="s">
        <v>29</v>
      </c>
      <c r="B28" s="2"/>
      <c r="C28" s="1"/>
      <c r="D28" s="1"/>
      <c r="E28" s="1"/>
    </row>
    <row r="29" spans="1:5" ht="15.75">
      <c r="A29" s="3" t="s">
        <v>28</v>
      </c>
      <c r="B29" s="2"/>
      <c r="C29" s="1">
        <f>+('[1]SB 2024'!G50+'[1]SB 2024'!G52)*-1</f>
        <v>526523.83000000007</v>
      </c>
      <c r="D29" s="1"/>
      <c r="E29" s="1">
        <v>547845.92999999993</v>
      </c>
    </row>
    <row r="30" spans="1:5" ht="15.75">
      <c r="A30" s="3" t="s">
        <v>27</v>
      </c>
      <c r="B30" s="2"/>
      <c r="C30" s="1">
        <f>+'[1]SB 2024'!G53+'[1]SB 2024'!G51</f>
        <v>1566.5</v>
      </c>
      <c r="D30" s="1"/>
      <c r="E30" s="1">
        <v>45155.150000000009</v>
      </c>
    </row>
    <row r="31" spans="1:5" ht="16.5" thickBot="1">
      <c r="A31" s="10" t="s">
        <v>26</v>
      </c>
      <c r="B31" s="2"/>
      <c r="C31" s="5">
        <f>C29+-C30</f>
        <v>524957.33000000007</v>
      </c>
      <c r="D31" s="6"/>
      <c r="E31" s="5">
        <v>502690.77999999991</v>
      </c>
    </row>
    <row r="32" spans="1:5" ht="16.5" thickTop="1">
      <c r="A32" s="3"/>
      <c r="B32" s="2"/>
      <c r="C32" s="1"/>
      <c r="D32" s="1"/>
      <c r="E32" s="1"/>
    </row>
    <row r="33" spans="1:5" ht="15.75">
      <c r="A33" s="3"/>
      <c r="B33" s="2"/>
      <c r="C33" s="1"/>
      <c r="D33" s="1"/>
      <c r="E33" s="1"/>
    </row>
    <row r="34" spans="1:5" ht="16.5" thickBot="1">
      <c r="A34" s="10" t="s">
        <v>25</v>
      </c>
      <c r="B34" s="7"/>
      <c r="C34" s="5">
        <f>SUM(C7-C24+C31)</f>
        <v>-196938.28000000026</v>
      </c>
      <c r="D34" s="6"/>
      <c r="E34" s="5">
        <v>-67006.460000000312</v>
      </c>
    </row>
    <row r="35" spans="1:5" ht="16.5" thickTop="1">
      <c r="A35" s="3"/>
      <c r="B35" s="2"/>
      <c r="C35" s="1"/>
      <c r="D35" s="1"/>
      <c r="E35" s="1"/>
    </row>
    <row r="36" spans="1:5" ht="15.75">
      <c r="A36" s="3"/>
      <c r="B36" s="2"/>
      <c r="C36" s="1"/>
      <c r="D36" s="1"/>
      <c r="E36" s="1"/>
    </row>
    <row r="37" spans="1:5" ht="15.75">
      <c r="A37" s="10" t="s">
        <v>24</v>
      </c>
      <c r="B37" s="2"/>
      <c r="C37" s="1"/>
      <c r="D37" s="1"/>
      <c r="E37" s="1"/>
    </row>
    <row r="38" spans="1:5" ht="16.5" thickBot="1">
      <c r="A38" s="3" t="s">
        <v>23</v>
      </c>
      <c r="B38" s="2"/>
      <c r="C38" s="5">
        <f>+C34</f>
        <v>-196938.28000000026</v>
      </c>
      <c r="D38" s="1"/>
      <c r="E38" s="5">
        <v>-67006.460000000312</v>
      </c>
    </row>
    <row r="39" spans="1:5" ht="16.5" thickTop="1">
      <c r="A39" s="3"/>
      <c r="B39" s="2"/>
      <c r="C39" s="1"/>
      <c r="D39" s="3"/>
      <c r="E39" s="3"/>
    </row>
    <row r="40" spans="1:5" ht="15.75">
      <c r="A40" s="3"/>
      <c r="B40" s="2"/>
      <c r="C40" s="1"/>
      <c r="D40" s="3"/>
      <c r="E40" s="3"/>
    </row>
    <row r="41" spans="1:5" ht="15.75">
      <c r="A41" s="3"/>
      <c r="B41" s="2"/>
      <c r="C41" s="6"/>
      <c r="D41" s="1"/>
      <c r="E41" s="6"/>
    </row>
    <row r="42" spans="1:5" ht="21" thickBot="1">
      <c r="A42" s="13" t="s">
        <v>11</v>
      </c>
      <c r="B42" s="14"/>
      <c r="C42" s="12">
        <v>2024</v>
      </c>
      <c r="D42" s="13"/>
      <c r="E42" s="12">
        <v>2023</v>
      </c>
    </row>
    <row r="43" spans="1:5" ht="15.75">
      <c r="A43" s="3"/>
      <c r="B43" s="2"/>
      <c r="C43" s="1"/>
      <c r="D43" s="3"/>
      <c r="E43" s="4"/>
    </row>
    <row r="44" spans="1:5" ht="18">
      <c r="A44" s="8" t="s">
        <v>22</v>
      </c>
      <c r="B44" s="7"/>
      <c r="C44" s="1"/>
      <c r="D44" s="3"/>
      <c r="E44" s="3"/>
    </row>
    <row r="45" spans="1:5" ht="15.75">
      <c r="A45" s="3"/>
      <c r="B45" s="2"/>
      <c r="C45" s="1"/>
      <c r="D45" s="3"/>
      <c r="E45" s="3"/>
    </row>
    <row r="46" spans="1:5" ht="15.75">
      <c r="A46" s="10" t="s">
        <v>21</v>
      </c>
      <c r="B46" s="7"/>
      <c r="C46" s="6"/>
      <c r="D46" s="10"/>
      <c r="E46" s="10"/>
    </row>
    <row r="47" spans="1:5" ht="15.75">
      <c r="A47" s="3"/>
      <c r="B47" s="2"/>
      <c r="C47" s="1"/>
      <c r="D47" s="3"/>
      <c r="E47" s="3"/>
    </row>
    <row r="48" spans="1:5" ht="15.75">
      <c r="A48" s="3" t="s">
        <v>20</v>
      </c>
      <c r="B48" s="2"/>
      <c r="C48" s="1">
        <f>+'[1]SB 2024'!G7</f>
        <v>4549</v>
      </c>
      <c r="D48" s="3"/>
      <c r="E48" s="18">
        <v>4549</v>
      </c>
    </row>
    <row r="49" spans="1:5" ht="15.75">
      <c r="A49" s="3"/>
      <c r="B49" s="2"/>
      <c r="C49" s="1"/>
      <c r="D49" s="3"/>
      <c r="E49" s="3"/>
    </row>
    <row r="50" spans="1:5" ht="15.75">
      <c r="A50" s="10" t="s">
        <v>19</v>
      </c>
      <c r="B50" s="2"/>
      <c r="C50" s="9">
        <f>+C48</f>
        <v>4549</v>
      </c>
      <c r="D50" s="6"/>
      <c r="E50" s="9">
        <v>4549</v>
      </c>
    </row>
    <row r="51" spans="1:5" ht="15.75">
      <c r="A51" s="3"/>
      <c r="B51" s="2"/>
      <c r="C51" s="1"/>
      <c r="D51" s="3"/>
      <c r="E51" s="3"/>
    </row>
    <row r="52" spans="1:5" ht="15.75">
      <c r="A52" s="10" t="s">
        <v>18</v>
      </c>
      <c r="B52" s="2"/>
      <c r="C52" s="1"/>
      <c r="D52" s="3"/>
      <c r="E52" s="3"/>
    </row>
    <row r="53" spans="1:5" ht="15.75">
      <c r="A53" s="3"/>
      <c r="B53" s="2"/>
      <c r="C53" s="1"/>
      <c r="D53" s="3"/>
      <c r="E53" s="3"/>
    </row>
    <row r="54" spans="1:5" ht="15.75">
      <c r="A54" s="3" t="s">
        <v>17</v>
      </c>
      <c r="B54" s="2"/>
      <c r="C54" s="16">
        <f>+'[1]SB 2024'!G11</f>
        <v>5968751.9299999997</v>
      </c>
      <c r="D54" s="3"/>
      <c r="E54" s="17">
        <v>5445884.1000000006</v>
      </c>
    </row>
    <row r="55" spans="1:5" ht="15.75">
      <c r="A55" s="3" t="s">
        <v>16</v>
      </c>
      <c r="B55" s="2"/>
      <c r="C55" s="16">
        <f>+'[1]SB 2024'!G12</f>
        <v>303805.98</v>
      </c>
      <c r="D55" s="1"/>
      <c r="E55" s="1">
        <v>269315.53000000003</v>
      </c>
    </row>
    <row r="56" spans="1:5" ht="15.75">
      <c r="A56" s="3" t="s">
        <v>15</v>
      </c>
      <c r="B56" s="2"/>
      <c r="C56" s="16">
        <f>+'[1]SB 2024'!G13+5580</f>
        <v>3328031.88</v>
      </c>
      <c r="D56" s="1"/>
      <c r="E56" s="1">
        <v>3530308.88</v>
      </c>
    </row>
    <row r="57" spans="1:5" ht="15.75">
      <c r="A57" s="3" t="s">
        <v>14</v>
      </c>
      <c r="B57" s="2"/>
      <c r="C57" s="15">
        <f>+'[1]SB 2024'!G14</f>
        <v>759248.12</v>
      </c>
      <c r="D57" s="1"/>
      <c r="E57" s="11">
        <v>1325891.1800000002</v>
      </c>
    </row>
    <row r="58" spans="1:5" ht="15.75">
      <c r="A58" s="3"/>
      <c r="B58" s="2"/>
      <c r="C58" s="1"/>
      <c r="D58" s="1"/>
      <c r="E58" s="1"/>
    </row>
    <row r="59" spans="1:5" ht="15.75">
      <c r="A59" s="10" t="s">
        <v>13</v>
      </c>
      <c r="B59" s="2"/>
      <c r="C59" s="9">
        <f>SUM(C54:C57)</f>
        <v>10359837.909999998</v>
      </c>
      <c r="D59" s="6"/>
      <c r="E59" s="9">
        <v>10571399.690000001</v>
      </c>
    </row>
    <row r="60" spans="1:5" ht="15.75">
      <c r="A60" s="3"/>
      <c r="B60" s="2"/>
      <c r="C60" s="1"/>
      <c r="D60" s="1"/>
      <c r="E60" s="1"/>
    </row>
    <row r="61" spans="1:5" ht="18.75" thickBot="1">
      <c r="A61" s="8" t="s">
        <v>12</v>
      </c>
      <c r="B61" s="7"/>
      <c r="C61" s="5">
        <f>C59+C50</f>
        <v>10364386.909999998</v>
      </c>
      <c r="D61" s="6"/>
      <c r="E61" s="5">
        <v>10575948.690000001</v>
      </c>
    </row>
    <row r="62" spans="1:5" ht="16.5" thickTop="1">
      <c r="A62" s="3"/>
      <c r="B62" s="2"/>
      <c r="C62" s="1"/>
      <c r="D62" s="1"/>
      <c r="E62" s="1"/>
    </row>
    <row r="63" spans="1:5" ht="15.75">
      <c r="A63" s="3"/>
      <c r="B63" s="2"/>
      <c r="C63" s="1"/>
      <c r="D63" s="1"/>
      <c r="E63" s="1"/>
    </row>
    <row r="64" spans="1:5" ht="21" thickBot="1">
      <c r="A64" s="13" t="s">
        <v>11</v>
      </c>
      <c r="B64" s="14"/>
      <c r="C64" s="12">
        <v>2024</v>
      </c>
      <c r="D64" s="13"/>
      <c r="E64" s="12">
        <v>2023</v>
      </c>
    </row>
    <row r="65" spans="1:5" ht="15.75">
      <c r="A65" s="3"/>
      <c r="B65" s="2"/>
      <c r="C65" s="1"/>
      <c r="D65" s="1"/>
      <c r="E65" s="1"/>
    </row>
    <row r="66" spans="1:5" ht="15.75">
      <c r="A66" s="3"/>
      <c r="B66" s="2"/>
      <c r="C66" s="1"/>
      <c r="D66" s="1"/>
      <c r="E66" s="1"/>
    </row>
    <row r="67" spans="1:5" ht="18">
      <c r="A67" s="8" t="s">
        <v>10</v>
      </c>
      <c r="B67" s="2"/>
      <c r="C67" s="1"/>
      <c r="D67" s="1"/>
      <c r="E67" s="1"/>
    </row>
    <row r="68" spans="1:5" ht="15.75">
      <c r="A68" s="3"/>
      <c r="B68" s="2"/>
      <c r="C68" s="1"/>
      <c r="D68" s="1"/>
      <c r="E68" s="1"/>
    </row>
    <row r="69" spans="1:5" ht="15.75">
      <c r="A69" s="3" t="s">
        <v>9</v>
      </c>
      <c r="B69" s="2"/>
      <c r="C69" s="1">
        <f>+('[1]SB 2024'!G20+'[1]SB 2024'!G26)*-1</f>
        <v>9707201.6100000013</v>
      </c>
      <c r="D69" s="1"/>
      <c r="E69" s="1">
        <v>9904140.3699999992</v>
      </c>
    </row>
    <row r="70" spans="1:5" ht="15.75">
      <c r="A70" s="3"/>
      <c r="B70" s="2"/>
      <c r="C70" s="1"/>
      <c r="D70" s="1"/>
      <c r="E70" s="1"/>
    </row>
    <row r="71" spans="1:5" ht="15.75">
      <c r="A71" s="10" t="s">
        <v>8</v>
      </c>
      <c r="B71" s="2"/>
      <c r="C71" s="9">
        <f>SUM(C69:C70)</f>
        <v>9707201.6100000013</v>
      </c>
      <c r="D71" s="1"/>
      <c r="E71" s="9">
        <v>9904140.3699999992</v>
      </c>
    </row>
    <row r="72" spans="1:5" ht="15.75">
      <c r="A72" s="10"/>
      <c r="B72" s="7"/>
      <c r="C72" s="6"/>
      <c r="D72" s="1"/>
      <c r="E72" s="6"/>
    </row>
    <row r="73" spans="1:5" ht="18">
      <c r="A73" s="8" t="s">
        <v>7</v>
      </c>
      <c r="B73" s="2"/>
      <c r="C73" s="1"/>
      <c r="D73" s="1"/>
      <c r="E73" s="1"/>
    </row>
    <row r="74" spans="1:5" ht="15.75">
      <c r="A74" s="3"/>
      <c r="B74" s="2"/>
      <c r="C74" s="1"/>
      <c r="D74" s="1"/>
      <c r="E74" s="1"/>
    </row>
    <row r="75" spans="1:5" ht="15.75">
      <c r="A75" s="3" t="s">
        <v>6</v>
      </c>
      <c r="B75" s="2"/>
      <c r="C75" s="1">
        <f>-'[1]SB 2024'!G21+5580</f>
        <v>143759.76999999999</v>
      </c>
      <c r="D75" s="1"/>
      <c r="E75" s="1">
        <v>88764.05</v>
      </c>
    </row>
    <row r="76" spans="1:5" ht="15.75">
      <c r="A76" s="3" t="s">
        <v>5</v>
      </c>
      <c r="B76" s="2"/>
      <c r="C76" s="1">
        <f>-'[1]SB 2024'!G22</f>
        <v>72764</v>
      </c>
      <c r="D76" s="1"/>
      <c r="E76" s="1">
        <v>79802</v>
      </c>
    </row>
    <row r="77" spans="1:5" ht="15.75">
      <c r="A77" s="3" t="s">
        <v>4</v>
      </c>
      <c r="B77" s="2"/>
      <c r="C77" s="1">
        <f>-'[1]SB 2024'!G23</f>
        <v>82245.81</v>
      </c>
      <c r="D77" s="1"/>
      <c r="E77" s="1">
        <v>79996.350000000006</v>
      </c>
    </row>
    <row r="78" spans="1:5" ht="15.75">
      <c r="A78" s="3" t="s">
        <v>3</v>
      </c>
      <c r="B78" s="2"/>
      <c r="C78" s="11">
        <f>-'[1]SB 2024'!G24</f>
        <v>358415.72</v>
      </c>
      <c r="D78" s="1"/>
      <c r="E78" s="11">
        <v>423246.4</v>
      </c>
    </row>
    <row r="79" spans="1:5" ht="15.75">
      <c r="A79" s="3"/>
      <c r="B79" s="2"/>
      <c r="C79" s="1"/>
      <c r="D79" s="1"/>
      <c r="E79" s="1"/>
    </row>
    <row r="80" spans="1:5" ht="15.75">
      <c r="A80" s="10" t="s">
        <v>2</v>
      </c>
      <c r="B80" s="7"/>
      <c r="C80" s="9">
        <f>SUM(C75:C79)</f>
        <v>657185.29999999993</v>
      </c>
      <c r="D80" s="6"/>
      <c r="E80" s="9">
        <v>671808.8</v>
      </c>
    </row>
    <row r="81" spans="1:5" ht="15.75">
      <c r="A81" s="3"/>
      <c r="B81" s="2"/>
      <c r="C81" s="1"/>
      <c r="D81" s="1"/>
      <c r="E81" s="1"/>
    </row>
    <row r="82" spans="1:5" ht="18.75" thickBot="1">
      <c r="A82" s="8" t="s">
        <v>1</v>
      </c>
      <c r="B82" s="7"/>
      <c r="C82" s="5">
        <f>+C71+C80</f>
        <v>10364386.910000002</v>
      </c>
      <c r="D82" s="6"/>
      <c r="E82" s="5">
        <v>10575949.17</v>
      </c>
    </row>
    <row r="83" spans="1:5" ht="16.5" thickTop="1">
      <c r="A83" s="3"/>
      <c r="B83" s="2"/>
      <c r="C83" s="1"/>
      <c r="D83" s="3"/>
      <c r="E83" s="4"/>
    </row>
    <row r="84" spans="1:5" ht="15.75">
      <c r="A84" s="3" t="s">
        <v>0</v>
      </c>
      <c r="B84" s="2"/>
      <c r="C84" s="1"/>
      <c r="D84" s="1"/>
      <c r="E84" s="1"/>
    </row>
    <row r="85" spans="1:5" ht="15.75">
      <c r="A85" s="3"/>
      <c r="B85" s="2"/>
      <c r="C85" s="1"/>
      <c r="D85" s="1"/>
      <c r="E85" s="1"/>
    </row>
    <row r="86" spans="1:5" ht="15.75">
      <c r="A86" s="3"/>
      <c r="B86" s="2"/>
      <c r="C86" s="1"/>
      <c r="D86" s="1"/>
      <c r="E8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Holm Adelsøn</dc:creator>
  <cp:lastModifiedBy>Magnus Holm Adelsøn</cp:lastModifiedBy>
  <dcterms:created xsi:type="dcterms:W3CDTF">2026-05-21T10:37:35Z</dcterms:created>
  <dcterms:modified xsi:type="dcterms:W3CDTF">2026-05-21T10:44:24Z</dcterms:modified>
</cp:coreProperties>
</file>